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4D5C8E20-575F-48DC-A9AB-A0CC512ADAE1}" xr6:coauthVersionLast="47" xr6:coauthVersionMax="47" xr10:uidLastSave="{00000000-0000-0000-0000-000000000000}"/>
  <bookViews>
    <workbookView xWindow="0" yWindow="-16320" windowWidth="29040" windowHeight="15720" tabRatio="809" xr2:uid="{00000000-000D-0000-FFFF-FFFF00000000}"/>
  </bookViews>
  <sheets>
    <sheet name="第3面_原位置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第3面_原位置封じ込め!$B$2:$J$49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<sst xmlns="http://schemas.openxmlformats.org/spreadsheetml/2006/main" count="2345" uniqueCount="1332">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</sst>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976</v>
      </c>
      <c r="G3" s="85"/>
      <c r="H3" s="85"/>
      <c r="I3" s="85"/>
      <c r="J3" s="15"/>
      <c r="L3" s="9" t="str">
        <f>IF(OR(F3="地下水汚染の拡大の防止",F3="不溶化",F3="土壌入換え"),F3&amp;H4,F3)</f>
        <v>原位置封じ込め</v>
      </c>
      <c r="O3" s="4" t="str">
        <f>F3 &amp; "に関する内容を記入してください。"</f>
        <v>原位置封じ込めに関する内容を記入してください。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原位置封じ込め1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原位置封じ込め2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原位置封じ込め3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原位置封じ込め4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鋼矢板その他の遮水の効力を有する構造物を設置する範囲及び深さ</v>
      </c>
      <c r="C12" s="77"/>
      <c r="D12" s="77"/>
      <c r="E12" s="77"/>
      <c r="F12" s="77"/>
      <c r="G12" s="77"/>
      <c r="H12" s="77"/>
      <c r="I12" s="77"/>
      <c r="J12" s="78"/>
      <c r="L12" s="9" t="str">
        <f>$L$3&amp;5</f>
        <v>原位置封じ込め5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目標土壌溶出量を超える汚染状態にある土壌の下に不透水層があることを確認した結果</v>
      </c>
      <c r="C14" s="77"/>
      <c r="D14" s="77"/>
      <c r="E14" s="77"/>
      <c r="F14" s="77"/>
      <c r="G14" s="77"/>
      <c r="H14" s="77"/>
      <c r="I14" s="77"/>
      <c r="J14" s="78"/>
      <c r="L14" s="9" t="str">
        <f>$L$3&amp;6</f>
        <v>原位置封じ込め6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18.75" customHeight="1">
      <c r="B16" s="76" t="str">
        <f>IFERROR(VLOOKUP(L16,マスタ_第三面の表示内容!$A$2:$E$179,5,FALSE),"")</f>
        <v>　ヘ　鋼矢板その他の遮水の効力を有する構造物の種類及び当該構造物を設置する方法</v>
      </c>
      <c r="C16" s="77"/>
      <c r="D16" s="77"/>
      <c r="E16" s="77"/>
      <c r="F16" s="77"/>
      <c r="G16" s="77"/>
      <c r="H16" s="77"/>
      <c r="I16" s="77"/>
      <c r="J16" s="78"/>
      <c r="L16" s="9" t="str">
        <f>$L$3&amp;7</f>
        <v>原位置封じ込め7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30" customHeight="1">
      <c r="B18" s="76" t="str">
        <f>IFERROR(VLOOKUP(L18,マスタ_第三面の表示内容!$A$2:$E$179,5,FALSE),"")</f>
        <v>　ト　第二溶出量基準に適合しない汚染状態にある土地にあっては、当該土地を第二溶出量基準に適合する汚染状態にある土地とする方法及び当該方法により第二溶出量基準に適合することを確認した結果</v>
      </c>
      <c r="C18" s="77"/>
      <c r="D18" s="77"/>
      <c r="E18" s="77"/>
      <c r="F18" s="77"/>
      <c r="G18" s="77"/>
      <c r="H18" s="77"/>
      <c r="I18" s="77"/>
      <c r="J18" s="78"/>
      <c r="L18" s="9" t="str">
        <f>$L$3&amp;8</f>
        <v>原位置封じ込め8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18.75" customHeight="1">
      <c r="B20" s="76" t="str">
        <f>IFERROR(VLOOKUP(L20,マスタ_第三面の表示内容!$A$2:$E$179,5,FALSE),"")</f>
        <v>　チ　トの方法により、第二溶出量基準に適合する汚染状態にある土地としたことを確認する方法</v>
      </c>
      <c r="C20" s="77"/>
      <c r="D20" s="77"/>
      <c r="E20" s="77"/>
      <c r="F20" s="77"/>
      <c r="G20" s="77"/>
      <c r="H20" s="77"/>
      <c r="I20" s="77"/>
      <c r="J20" s="78"/>
      <c r="L20" s="9" t="str">
        <f>$L$3&amp;9</f>
        <v>原位置封じ込め9</v>
      </c>
      <c r="N20" s="13"/>
    </row>
    <row r="21" spans="2:15" ht="18.75" customHeight="1">
      <c r="B21" s="79"/>
      <c r="C21" s="80"/>
      <c r="D21" s="81"/>
      <c r="E21" s="81"/>
      <c r="F21" s="81"/>
      <c r="G21" s="81"/>
      <c r="H21" s="81"/>
      <c r="I21" s="81"/>
      <c r="J21" s="82"/>
      <c r="M21" s="12" t="s">
        <v>1</v>
      </c>
      <c r="N21" s="13" t="str">
        <f>IF(B20&lt;&gt;"",IF(D21="","（エラー）未入力","（正常）入力済み"),"")</f>
        <v>（エラー）未入力</v>
      </c>
      <c r="O21" s="4" t="s">
        <v>8</v>
      </c>
    </row>
    <row r="22" spans="2:15" ht="18.75" customHeight="1">
      <c r="B22" s="76" t="str">
        <f>IFERROR(VLOOKUP(L22,マスタ_第三面の表示内容!$A$2:$E$179,5,FALSE),"")</f>
        <v>　リ　構造物により囲まれた範囲の土地を覆う覆いの種類、範囲及び厚さ</v>
      </c>
      <c r="C22" s="77"/>
      <c r="D22" s="77"/>
      <c r="E22" s="77"/>
      <c r="F22" s="77"/>
      <c r="G22" s="77"/>
      <c r="H22" s="77"/>
      <c r="I22" s="77"/>
      <c r="J22" s="78"/>
      <c r="L22" s="9" t="str">
        <f>$L$3&amp;10</f>
        <v>原位置封じ込め10</v>
      </c>
      <c r="N22" s="13"/>
    </row>
    <row r="23" spans="2:15" ht="18.75" customHeight="1">
      <c r="B23" s="79"/>
      <c r="C23" s="80"/>
      <c r="D23" s="81"/>
      <c r="E23" s="81"/>
      <c r="F23" s="81"/>
      <c r="G23" s="81"/>
      <c r="H23" s="81"/>
      <c r="I23" s="81"/>
      <c r="J23" s="82"/>
      <c r="M23" s="12" t="s">
        <v>1</v>
      </c>
      <c r="N23" s="13" t="str">
        <f>IF(B22&lt;&gt;"",IF(D23="","（エラー）未入力","（正常）入力済み"),"")</f>
        <v>（エラー）未入力</v>
      </c>
      <c r="O23" s="4" t="s">
        <v>8</v>
      </c>
    </row>
    <row r="24" spans="2:15" ht="18.75" customHeight="1">
      <c r="B24" s="76" t="str">
        <f>IFERROR(VLOOKUP(L24,マスタ_第三面の表示内容!$A$2:$E$179,5,FALSE),"")</f>
        <v>　ヌ　覆いの損壊を防止するための措置</v>
      </c>
      <c r="C24" s="77"/>
      <c r="D24" s="77"/>
      <c r="E24" s="77"/>
      <c r="F24" s="77"/>
      <c r="G24" s="77"/>
      <c r="H24" s="77"/>
      <c r="I24" s="77"/>
      <c r="J24" s="78"/>
      <c r="L24" s="9" t="str">
        <f>$L$3&amp;11</f>
        <v>原位置封じ込め11</v>
      </c>
      <c r="N24" s="13"/>
    </row>
    <row r="25" spans="2:15" ht="18.75" customHeight="1">
      <c r="B25" s="79"/>
      <c r="C25" s="80"/>
      <c r="D25" s="81"/>
      <c r="E25" s="81"/>
      <c r="F25" s="81"/>
      <c r="G25" s="81"/>
      <c r="H25" s="81"/>
      <c r="I25" s="81"/>
      <c r="J25" s="82"/>
      <c r="M25" s="12" t="s">
        <v>1</v>
      </c>
      <c r="N25" s="13" t="str">
        <f>IF(B24&lt;&gt;"",IF(D25="","（エラー）未入力","（正常）入力済み"),"")</f>
        <v>（エラー）未入力</v>
      </c>
      <c r="O25" s="4" t="s">
        <v>8</v>
      </c>
    </row>
    <row r="26" spans="2:15" ht="30" customHeight="1">
      <c r="B26" s="76" t="str">
        <f>IFERROR(VLOOKUP(L26,マスタ_第三面の表示内容!$A$2:$E$179,5,FALSE),"")</f>
        <v>　ル　表面をコンクリート又はアスファルトとすることが適当でないと認められる用途に用いられている土地にあっては、必要に応じリの覆いの表面を覆う覆いの種類、範囲及び厚さ</v>
      </c>
      <c r="C26" s="77"/>
      <c r="D26" s="77"/>
      <c r="E26" s="77"/>
      <c r="F26" s="77"/>
      <c r="G26" s="77"/>
      <c r="H26" s="77"/>
      <c r="I26" s="77"/>
      <c r="J26" s="78"/>
      <c r="L26" s="9" t="str">
        <f>$L$3&amp;12</f>
        <v>原位置封じ込め12</v>
      </c>
      <c r="N26" s="13"/>
    </row>
    <row r="27" spans="2:15" ht="18.75" customHeight="1">
      <c r="B27" s="79"/>
      <c r="C27" s="80"/>
      <c r="D27" s="81"/>
      <c r="E27" s="81"/>
      <c r="F27" s="81"/>
      <c r="G27" s="81"/>
      <c r="H27" s="81"/>
      <c r="I27" s="81"/>
      <c r="J27" s="82"/>
      <c r="M27" s="12" t="s">
        <v>1</v>
      </c>
      <c r="N27" s="13" t="str">
        <f>IF(B26&lt;&gt;"",IF(D27="","（エラー）未入力","（正常）入力済み"),"")</f>
        <v>（エラー）未入力</v>
      </c>
      <c r="O27" s="4" t="s">
        <v>8</v>
      </c>
    </row>
    <row r="28" spans="2:15" ht="30" customHeight="1">
      <c r="B28" s="76" t="str">
        <f>IFERROR(VLOOKUP(L28,マスタ_第三面の表示内容!$A$2:$E$179,5,FALSE),"")</f>
        <v>　ヲ　地下水が目標地下水濃度を超えない汚染状態にあることを確認する地下水の水質の測定を行うための観測井を設置する地点及び当該地点に当該観測井を設置する理由</v>
      </c>
      <c r="C28" s="77"/>
      <c r="D28" s="77"/>
      <c r="E28" s="77"/>
      <c r="F28" s="77"/>
      <c r="G28" s="77"/>
      <c r="H28" s="77"/>
      <c r="I28" s="77"/>
      <c r="J28" s="78"/>
      <c r="L28" s="9" t="str">
        <f>$L$3&amp;13</f>
        <v>原位置封じ込め13</v>
      </c>
      <c r="N28" s="13"/>
    </row>
    <row r="29" spans="2:15" ht="18.75" customHeight="1">
      <c r="B29" s="79"/>
      <c r="C29" s="80"/>
      <c r="D29" s="81"/>
      <c r="E29" s="81"/>
      <c r="F29" s="81"/>
      <c r="G29" s="81"/>
      <c r="H29" s="81"/>
      <c r="I29" s="81"/>
      <c r="J29" s="82"/>
      <c r="M29" s="12" t="s">
        <v>1</v>
      </c>
      <c r="N29" s="13" t="str">
        <f>IF(B28&lt;&gt;"",IF(D29="","（エラー）未入力","（正常）入力済み"),"")</f>
        <v>（エラー）未入力</v>
      </c>
      <c r="O29" s="4" t="s">
        <v>8</v>
      </c>
    </row>
    <row r="30" spans="2:15" ht="18.75" customHeight="1">
      <c r="B30" s="76" t="str">
        <f>IFERROR(VLOOKUP(L30,マスタ_第三面の表示内容!$A$2:$E$179,5,FALSE),"")</f>
        <v>　ワ　ヲの観測井を設置する方法</v>
      </c>
      <c r="C30" s="77"/>
      <c r="D30" s="77"/>
      <c r="E30" s="77"/>
      <c r="F30" s="77"/>
      <c r="G30" s="77"/>
      <c r="H30" s="77"/>
      <c r="I30" s="77"/>
      <c r="J30" s="78"/>
      <c r="L30" s="9" t="str">
        <f>$L$3&amp;14</f>
        <v>原位置封じ込め14</v>
      </c>
      <c r="N30" s="13"/>
    </row>
    <row r="31" spans="2:15" ht="18.75" customHeight="1">
      <c r="B31" s="79"/>
      <c r="C31" s="80"/>
      <c r="D31" s="81"/>
      <c r="E31" s="81"/>
      <c r="F31" s="81"/>
      <c r="G31" s="81"/>
      <c r="H31" s="81"/>
      <c r="I31" s="81"/>
      <c r="J31" s="82"/>
      <c r="M31" s="12" t="s">
        <v>1</v>
      </c>
      <c r="N31" s="13" t="str">
        <f>IF(B30&lt;&gt;"",IF(D31="","（エラー）未入力","（正常）入力済み"),"")</f>
        <v>（エラー）未入力</v>
      </c>
      <c r="O31" s="4" t="s">
        <v>8</v>
      </c>
    </row>
    <row r="32" spans="2:15" ht="18.75" customHeight="1">
      <c r="B32" s="76" t="str">
        <f>IFERROR(VLOOKUP(L32,マスタ_第三面の表示内容!$A$2:$E$179,5,FALSE),"")</f>
        <v>　カ　ヲの地下水の水質の測定の対象となる特定有害物質の種類並びに当該測定の期間及び頻度</v>
      </c>
      <c r="C32" s="77"/>
      <c r="D32" s="77"/>
      <c r="E32" s="77"/>
      <c r="F32" s="77"/>
      <c r="G32" s="77"/>
      <c r="H32" s="77"/>
      <c r="I32" s="77"/>
      <c r="J32" s="78"/>
      <c r="L32" s="9" t="str">
        <f>$L$3&amp;15</f>
        <v>原位置封じ込め15</v>
      </c>
      <c r="N32" s="13"/>
    </row>
    <row r="33" spans="2:15" ht="18.75" customHeight="1">
      <c r="B33" s="79"/>
      <c r="C33" s="80"/>
      <c r="D33" s="81"/>
      <c r="E33" s="81"/>
      <c r="F33" s="81"/>
      <c r="G33" s="81"/>
      <c r="H33" s="81"/>
      <c r="I33" s="81"/>
      <c r="J33" s="82"/>
      <c r="M33" s="12" t="s">
        <v>1</v>
      </c>
      <c r="N33" s="13" t="str">
        <f>IF(B32&lt;&gt;"",IF(D33="","（エラー）未入力","（正常）入力済み"),"")</f>
        <v>（エラー）未入力</v>
      </c>
      <c r="O33" s="4" t="s">
        <v>8</v>
      </c>
    </row>
    <row r="34" spans="2:15" ht="18.75" customHeight="1">
      <c r="B34" s="76" t="str">
        <f>IFERROR(VLOOKUP(L34,マスタ_第三面の表示内容!$A$2:$E$179,5,FALSE),"")</f>
        <v>　ヨ　構造物により囲まれた範囲に雨水、地下水その他の水の浸入がないことを確認するための観測井を設置する地点</v>
      </c>
      <c r="C34" s="77"/>
      <c r="D34" s="77"/>
      <c r="E34" s="77"/>
      <c r="F34" s="77"/>
      <c r="G34" s="77"/>
      <c r="H34" s="77"/>
      <c r="I34" s="77"/>
      <c r="J34" s="78"/>
      <c r="L34" s="9" t="str">
        <f>$L$3&amp;16</f>
        <v>原位置封じ込め16</v>
      </c>
      <c r="N34" s="13"/>
    </row>
    <row r="35" spans="2:15" ht="18.75" customHeight="1">
      <c r="B35" s="79"/>
      <c r="C35" s="80"/>
      <c r="D35" s="81"/>
      <c r="E35" s="81"/>
      <c r="F35" s="81"/>
      <c r="G35" s="81"/>
      <c r="H35" s="81"/>
      <c r="I35" s="81"/>
      <c r="J35" s="82"/>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原位置封じ込め17</v>
      </c>
      <c r="N36" s="13"/>
    </row>
    <row r="37" spans="2:15" ht="18.75" customHeight="1">
      <c r="B37" s="79"/>
      <c r="C37" s="80"/>
      <c r="D37" s="81"/>
      <c r="E37" s="81"/>
      <c r="F37" s="81"/>
      <c r="G37" s="81"/>
      <c r="H37" s="81"/>
      <c r="I37" s="81"/>
      <c r="J37" s="82"/>
      <c r="M37" s="12" t="s">
        <v>1</v>
      </c>
      <c r="N37" s="13" t="str">
        <f>IF(B36&lt;&gt;"",IF(D37="","（エラー）未入力","（正常）入力済み"),"")</f>
        <v>（エラー）未入力</v>
      </c>
      <c r="O37" s="4" t="s">
        <v>8</v>
      </c>
    </row>
    <row r="38" spans="2:15" ht="18.75" customHeight="1">
      <c r="B38" s="76" t="str">
        <f>IFERROR(VLOOKUP(L38,マスタ_第三面の表示内容!$A$2:$E$179,5,FALSE),"")</f>
        <v>　レ　ヨの確認を行う期間及び頻度</v>
      </c>
      <c r="C38" s="77"/>
      <c r="D38" s="77"/>
      <c r="E38" s="77"/>
      <c r="F38" s="77"/>
      <c r="G38" s="77"/>
      <c r="H38" s="77"/>
      <c r="I38" s="77"/>
      <c r="J38" s="78"/>
      <c r="L38" s="9" t="str">
        <f>$L$3&amp;18</f>
        <v>原位置封じ込め18</v>
      </c>
      <c r="N38" s="13"/>
    </row>
    <row r="39" spans="2:15" ht="18.75" customHeight="1">
      <c r="B39" s="79"/>
      <c r="C39" s="80"/>
      <c r="D39" s="81"/>
      <c r="E39" s="81"/>
      <c r="F39" s="81"/>
      <c r="G39" s="81"/>
      <c r="H39" s="81"/>
      <c r="I39" s="81"/>
      <c r="J39" s="82"/>
      <c r="M39" s="12" t="s">
        <v>1</v>
      </c>
      <c r="N39" s="13" t="str">
        <f>IF(B38&lt;&gt;"",IF(D39="","（エラー）未入力","（正常）入力済み"),"")</f>
        <v>（エラー）未入力</v>
      </c>
      <c r="O39" s="4" t="s">
        <v>8</v>
      </c>
    </row>
    <row r="40" spans="2:15" ht="18.75" customHeight="1">
      <c r="B40" s="76" t="str">
        <f>IFERROR(VLOOKUP(L40,マスタ_第三面の表示内容!$A$2:$E$179,5,FALSE),"")</f>
        <v/>
      </c>
      <c r="C40" s="77"/>
      <c r="D40" s="77"/>
      <c r="E40" s="77"/>
      <c r="F40" s="77"/>
      <c r="G40" s="77"/>
      <c r="H40" s="77"/>
      <c r="I40" s="77"/>
      <c r="J40" s="78"/>
      <c r="L40" s="9" t="str">
        <f>$L$3&amp;19</f>
        <v>原位置封じ込め19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原位置封じ込め20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原位置封じ込め21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原位置封じ込め22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UnQTYHZ4ft0yLwo5nuKkFAiKkXQd0/5c/d7cuVKLWUcvcdYIamDrgFJRagelYoveQahfsOtdoSkViYNV1cNJQ==" saltValue="0qfimsLoUXQlPMDCgV99/Q=="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1329</v>
      </c>
      <c r="Z4" s="43" t="s">
        <v>1329</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1164</v>
      </c>
      <c r="B1" s="19" t="s">
        <v>1165</v>
      </c>
      <c r="C1" s="20" t="s">
        <v>1166</v>
      </c>
      <c r="D1" s="19" t="s">
        <v>1167</v>
      </c>
      <c r="E1" s="20" t="s">
        <v>1168</v>
      </c>
      <c r="F1" s="19" t="s">
        <v>1169</v>
      </c>
      <c r="G1" s="20" t="s">
        <v>1170</v>
      </c>
      <c r="H1" s="20" t="s">
        <v>1171</v>
      </c>
      <c r="I1" s="19" t="s">
        <v>1169</v>
      </c>
      <c r="J1" s="20" t="s">
        <v>1172</v>
      </c>
      <c r="K1" s="19" t="s">
        <v>1169</v>
      </c>
      <c r="L1" s="19" t="s">
        <v>160</v>
      </c>
      <c r="M1" s="19" t="s">
        <v>1173</v>
      </c>
      <c r="N1" s="19" t="s">
        <v>1174</v>
      </c>
      <c r="O1" s="19" t="s">
        <v>161</v>
      </c>
      <c r="P1" s="19" t="s">
        <v>1175</v>
      </c>
      <c r="Q1" s="19" t="s">
        <v>1176</v>
      </c>
      <c r="R1" s="20" t="s">
        <v>1177</v>
      </c>
      <c r="S1" s="20" t="s">
        <v>1166</v>
      </c>
      <c r="T1" s="19" t="s">
        <v>1169</v>
      </c>
      <c r="U1" s="20" t="s">
        <v>1178</v>
      </c>
      <c r="V1" s="20" t="s">
        <v>1179</v>
      </c>
      <c r="W1" s="20" t="s">
        <v>1180</v>
      </c>
      <c r="X1" s="19" t="s">
        <v>1175</v>
      </c>
      <c r="Y1" s="19" t="s">
        <v>1176</v>
      </c>
      <c r="Z1" s="20" t="s">
        <v>1181</v>
      </c>
      <c r="AA1" s="20" t="s">
        <v>1182</v>
      </c>
      <c r="AB1" s="20" t="s">
        <v>1183</v>
      </c>
      <c r="AC1" s="20" t="s">
        <v>1184</v>
      </c>
      <c r="AD1" s="44" t="s">
        <v>896</v>
      </c>
      <c r="AE1" s="53" t="s">
        <v>1185</v>
      </c>
      <c r="AF1" s="22" t="s">
        <v>1186</v>
      </c>
      <c r="AG1" s="23" t="s">
        <v>1187</v>
      </c>
      <c r="AH1" s="20" t="s">
        <v>1188</v>
      </c>
      <c r="AI1" s="19" t="s">
        <v>163</v>
      </c>
      <c r="AJ1" s="19" t="s">
        <v>1164</v>
      </c>
      <c r="AK1" s="21" t="s">
        <v>1189</v>
      </c>
      <c r="AL1" s="21" t="s">
        <v>1190</v>
      </c>
      <c r="AM1" s="20" t="s">
        <v>1191</v>
      </c>
      <c r="AN1" s="54" t="s">
        <v>906</v>
      </c>
      <c r="AO1" s="19" t="s">
        <v>164</v>
      </c>
      <c r="AP1" s="20" t="s">
        <v>1166</v>
      </c>
      <c r="AQ1" s="55" t="s">
        <v>1192</v>
      </c>
      <c r="AR1" s="23" t="s">
        <v>1193</v>
      </c>
      <c r="AS1" s="20" t="s">
        <v>1194</v>
      </c>
      <c r="AT1" s="20" t="s">
        <v>1195</v>
      </c>
      <c r="AU1" s="23" t="s">
        <v>1196</v>
      </c>
      <c r="AV1" s="23" t="s">
        <v>1197</v>
      </c>
      <c r="AW1" s="24" t="s">
        <v>159</v>
      </c>
      <c r="AX1" s="20" t="s">
        <v>1198</v>
      </c>
      <c r="AY1" s="19" t="s">
        <v>164</v>
      </c>
      <c r="AZ1" s="20" t="s">
        <v>1195</v>
      </c>
      <c r="BA1" s="21" t="s">
        <v>1173</v>
      </c>
      <c r="BB1" s="23" t="s">
        <v>1199</v>
      </c>
      <c r="BC1" s="23" t="s">
        <v>1200</v>
      </c>
      <c r="BD1" s="24" t="s">
        <v>167</v>
      </c>
      <c r="BE1" s="23" t="s">
        <v>1201</v>
      </c>
      <c r="BF1" s="23" t="s">
        <v>1193</v>
      </c>
      <c r="BG1" s="22" t="s">
        <v>1179</v>
      </c>
      <c r="BH1" s="21" t="s">
        <v>1202</v>
      </c>
      <c r="BI1" s="24" t="s">
        <v>159</v>
      </c>
      <c r="BJ1" s="49" t="s">
        <v>899</v>
      </c>
      <c r="BK1" s="23" t="s">
        <v>1203</v>
      </c>
      <c r="BL1" s="19" t="s">
        <v>1175</v>
      </c>
      <c r="BM1" s="23" t="s">
        <v>1204</v>
      </c>
      <c r="BN1" s="23" t="s">
        <v>1204</v>
      </c>
      <c r="BO1" s="23" t="s">
        <v>1193</v>
      </c>
      <c r="BP1" s="23" t="s">
        <v>1205</v>
      </c>
      <c r="BQ1" s="23" t="s">
        <v>1193</v>
      </c>
      <c r="BR1" s="20" t="s">
        <v>1195</v>
      </c>
      <c r="BS1" s="24" t="s">
        <v>168</v>
      </c>
      <c r="BT1" s="23" t="s">
        <v>1206</v>
      </c>
      <c r="BU1" s="23" t="s">
        <v>1193</v>
      </c>
      <c r="BV1" s="23" t="s">
        <v>1207</v>
      </c>
      <c r="BW1" s="23" t="s">
        <v>1207</v>
      </c>
      <c r="BX1" s="19" t="s">
        <v>1176</v>
      </c>
      <c r="BY1" s="21" t="s">
        <v>166</v>
      </c>
      <c r="BZ1" s="49" t="s">
        <v>900</v>
      </c>
      <c r="CA1" s="22" t="s">
        <v>1208</v>
      </c>
      <c r="CB1" s="21" t="s">
        <v>1190</v>
      </c>
      <c r="CC1" s="22" t="s">
        <v>1209</v>
      </c>
      <c r="CD1" s="23" t="s">
        <v>1210</v>
      </c>
      <c r="CE1" s="23" t="s">
        <v>1211</v>
      </c>
      <c r="CF1" s="23" t="s">
        <v>1211</v>
      </c>
      <c r="CG1" s="22" t="s">
        <v>1186</v>
      </c>
      <c r="CH1" s="20" t="s">
        <v>1212</v>
      </c>
      <c r="CI1" s="22" t="s">
        <v>1209</v>
      </c>
      <c r="CJ1" s="19" t="s">
        <v>1213</v>
      </c>
      <c r="CK1" s="23" t="s">
        <v>1214</v>
      </c>
      <c r="CL1" s="23" t="s">
        <v>1215</v>
      </c>
      <c r="CM1" s="23" t="s">
        <v>1193</v>
      </c>
      <c r="CN1" s="19" t="s">
        <v>162</v>
      </c>
      <c r="CO1" s="23" t="s">
        <v>1196</v>
      </c>
      <c r="CP1" s="23" t="s">
        <v>1216</v>
      </c>
      <c r="CQ1" s="23" t="s">
        <v>1217</v>
      </c>
      <c r="CR1" s="23" t="s">
        <v>1217</v>
      </c>
      <c r="CS1" s="49" t="s">
        <v>907</v>
      </c>
      <c r="CT1" s="23" t="s">
        <v>1216</v>
      </c>
      <c r="CU1" s="20" t="s">
        <v>1166</v>
      </c>
      <c r="CV1" s="20" t="s">
        <v>1166</v>
      </c>
      <c r="CW1" s="20" t="s">
        <v>1168</v>
      </c>
      <c r="CX1" s="23" t="s">
        <v>1218</v>
      </c>
      <c r="CY1" s="23" t="s">
        <v>1199</v>
      </c>
      <c r="CZ1" s="23" t="s">
        <v>1217</v>
      </c>
      <c r="DA1" s="23" t="s">
        <v>1219</v>
      </c>
      <c r="DB1" s="23" t="s">
        <v>1220</v>
      </c>
      <c r="DC1" s="22" t="s">
        <v>1221</v>
      </c>
      <c r="DD1" s="23" t="s">
        <v>1222</v>
      </c>
      <c r="DE1" s="24" t="s">
        <v>1223</v>
      </c>
      <c r="DF1" s="23" t="s">
        <v>1216</v>
      </c>
      <c r="DG1" s="49" t="s">
        <v>908</v>
      </c>
      <c r="DH1" s="20" t="s">
        <v>1224</v>
      </c>
      <c r="DI1" s="21" t="s">
        <v>1202</v>
      </c>
      <c r="DJ1" s="21" t="s">
        <v>1202</v>
      </c>
      <c r="DK1" s="23" t="s">
        <v>1215</v>
      </c>
      <c r="DL1" s="20" t="s">
        <v>1225</v>
      </c>
      <c r="DM1" s="22" t="s">
        <v>1226</v>
      </c>
      <c r="DN1" s="23" t="s">
        <v>1199</v>
      </c>
      <c r="DO1" s="20" t="s">
        <v>1188</v>
      </c>
      <c r="DP1" s="23" t="s">
        <v>1196</v>
      </c>
      <c r="DQ1" s="23" t="s">
        <v>165</v>
      </c>
      <c r="DR1" s="22" t="s">
        <v>1227</v>
      </c>
      <c r="DS1" s="23" t="s">
        <v>1216</v>
      </c>
      <c r="DT1" s="23" t="s">
        <v>1169</v>
      </c>
      <c r="DU1" s="23" t="s">
        <v>1228</v>
      </c>
      <c r="DV1" s="23"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4" t="s">
        <v>1167</v>
      </c>
      <c r="EK1" s="23" t="s">
        <v>1235</v>
      </c>
      <c r="EL1" s="23" t="s">
        <v>1236</v>
      </c>
      <c r="EM1" s="23" t="s">
        <v>1237</v>
      </c>
      <c r="EN1" s="23" t="s">
        <v>1237</v>
      </c>
      <c r="EO1" s="23" t="s">
        <v>1237</v>
      </c>
      <c r="EP1" s="70" t="s">
        <v>1238</v>
      </c>
      <c r="EQ1" s="70" t="s">
        <v>1239</v>
      </c>
      <c r="ER1" s="70" t="s">
        <v>1240</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1241</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1242</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1243</v>
      </c>
      <c r="EE2" s="72" t="s">
        <v>252</v>
      </c>
      <c r="EF2" s="72" t="s">
        <v>1244</v>
      </c>
      <c r="EG2" s="72" t="s">
        <v>1245</v>
      </c>
      <c r="EH2" s="73" t="s">
        <v>1246</v>
      </c>
      <c r="EI2" s="72" t="s">
        <v>224</v>
      </c>
      <c r="EJ2" s="72" t="s">
        <v>1242</v>
      </c>
      <c r="EK2" s="72" t="s">
        <v>1247</v>
      </c>
      <c r="EL2" s="30" t="s">
        <v>1248</v>
      </c>
      <c r="EM2" s="30" t="s">
        <v>1249</v>
      </c>
      <c r="EN2" s="30" t="s">
        <v>1250</v>
      </c>
      <c r="EO2" s="72" t="s">
        <v>1242</v>
      </c>
      <c r="EP2" s="72" t="s">
        <v>1251</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1252</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1253</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1254</v>
      </c>
      <c r="EE3" s="31" t="s">
        <v>1255</v>
      </c>
      <c r="EF3" s="31" t="s">
        <v>1256</v>
      </c>
      <c r="EG3" t="s">
        <v>1257</v>
      </c>
      <c r="EH3" t="s">
        <v>1258</v>
      </c>
      <c r="EI3" s="31" t="s">
        <v>1259</v>
      </c>
      <c r="EJ3" s="31" t="s">
        <v>332</v>
      </c>
      <c r="EK3" s="31" t="s">
        <v>1260</v>
      </c>
      <c r="EL3" s="39" t="s">
        <v>305</v>
      </c>
      <c r="EM3" s="39" t="s">
        <v>1261</v>
      </c>
      <c r="EN3" s="39" t="s">
        <v>1262</v>
      </c>
      <c r="EO3" s="39" t="s">
        <v>332</v>
      </c>
      <c r="EP3" s="37" t="s">
        <v>1263</v>
      </c>
      <c r="EQ3" s="37" t="s">
        <v>1264</v>
      </c>
      <c r="ER3" s="31" t="s">
        <v>1265</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1266</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1267</v>
      </c>
      <c r="ED4" s="35" t="s">
        <v>1268</v>
      </c>
      <c r="EE4" s="31" t="s">
        <v>1269</v>
      </c>
      <c r="EF4" s="31" t="s">
        <v>1270</v>
      </c>
      <c r="EG4"/>
      <c r="EH4"/>
      <c r="EI4" s="31" t="s">
        <v>1271</v>
      </c>
      <c r="EJ4" s="31" t="s">
        <v>1272</v>
      </c>
      <c r="EK4" s="31" t="s">
        <v>1273</v>
      </c>
      <c r="EL4" s="37" t="s">
        <v>399</v>
      </c>
      <c r="EM4" s="37" t="s">
        <v>1274</v>
      </c>
      <c r="EN4" s="37"/>
      <c r="EO4" s="37" t="s">
        <v>11</v>
      </c>
      <c r="EQ4" s="37" t="s">
        <v>1275</v>
      </c>
      <c r="ER4" s="31" t="s">
        <v>1276</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1277</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1278</v>
      </c>
      <c r="ED5"/>
      <c r="EF5" s="31" t="s">
        <v>1279</v>
      </c>
      <c r="EG5"/>
      <c r="EH5"/>
      <c r="EI5"/>
      <c r="EJ5" t="s">
        <v>11</v>
      </c>
      <c r="EK5" s="31" t="s">
        <v>1280</v>
      </c>
      <c r="EL5" s="37"/>
      <c r="EM5" s="37" t="s">
        <v>1281</v>
      </c>
      <c r="EN5" s="37"/>
      <c r="EO5" s="37" t="s">
        <v>485</v>
      </c>
      <c r="EQ5" t="s">
        <v>1282</v>
      </c>
      <c r="ER5" s="31" t="s">
        <v>1283</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1284</v>
      </c>
      <c r="EK6" s="31" t="s">
        <v>1285</v>
      </c>
      <c r="EL6" s="37"/>
      <c r="EM6" s="37"/>
      <c r="EN6" s="37"/>
      <c r="EO6" s="37"/>
      <c r="EQ6" t="s">
        <v>1286</v>
      </c>
      <c r="ER6" s="31" t="s">
        <v>1287</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1288</v>
      </c>
      <c r="EL7" s="37"/>
      <c r="EM7" s="37"/>
      <c r="EN7" s="37"/>
      <c r="EO7" s="37"/>
      <c r="EQ7" s="37" t="s">
        <v>1289</v>
      </c>
      <c r="ER7" s="31" t="s">
        <v>1290</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1291</v>
      </c>
      <c r="EL8" s="37"/>
      <c r="EM8" s="37"/>
      <c r="EN8" s="37"/>
      <c r="EO8" s="37"/>
      <c r="EQ8" s="37" t="s">
        <v>1292</v>
      </c>
      <c r="ER8" s="31" t="s">
        <v>1293</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1294</v>
      </c>
      <c r="EG9"/>
      <c r="EH9"/>
      <c r="EK9" s="31" t="s">
        <v>1295</v>
      </c>
      <c r="EL9" s="37"/>
      <c r="EM9" s="37"/>
      <c r="EN9" s="37"/>
      <c r="EO9" s="37"/>
      <c r="EQ9" s="37" t="s">
        <v>1296</v>
      </c>
      <c r="ER9" s="31" t="s">
        <v>1297</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1298</v>
      </c>
      <c r="EL10" s="37"/>
      <c r="EM10" s="37"/>
      <c r="EN10" s="37"/>
      <c r="EO10" s="37"/>
      <c r="EQ10" s="37" t="s">
        <v>1299</v>
      </c>
      <c r="ER10" s="31" t="s">
        <v>1300</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1301</v>
      </c>
      <c r="EL11" s="37"/>
      <c r="EM11" s="37"/>
      <c r="EN11" s="37"/>
      <c r="EO11" s="37"/>
      <c r="EQ11" s="37" t="s">
        <v>1302</v>
      </c>
      <c r="ER11" s="31" t="s">
        <v>1303</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1304</v>
      </c>
      <c r="EL12" s="37"/>
      <c r="EM12" s="37"/>
      <c r="EN12" s="37"/>
      <c r="EO12" s="37"/>
      <c r="EQ12" s="37" t="s">
        <v>1305</v>
      </c>
      <c r="ER12" s="31" t="s">
        <v>1306</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1307</v>
      </c>
      <c r="EG13"/>
      <c r="EH13"/>
      <c r="EK13" s="31" t="s">
        <v>1308</v>
      </c>
      <c r="EL13" s="37"/>
      <c r="EM13" s="37"/>
      <c r="EN13" s="37"/>
      <c r="EO13" s="37"/>
      <c r="EQ13" s="37" t="s">
        <v>531</v>
      </c>
      <c r="ER13" s="31" t="s">
        <v>1309</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1310</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1311</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COUNTIF(第3面_原位置封じ込め!N:N,"*（エラー）*")</f>
        <v>18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20">
      <c r="A8" s="62" t="str">
        <f>第3面_原位置封じ込め!$F3&amp;""</f>
        <v>原位置封じ込め</v>
      </c>
      <c r="B8" s="62" t="str">
        <f>第3面_原位置封じ込め!$H4&amp;""</f>
        <v/>
      </c>
      <c r="C8" s="62" t="str">
        <f>第3面_原位置封じ込め!B5&amp;""</f>
        <v/>
      </c>
      <c r="D8" s="62" t="str">
        <f>第3面_原位置封じ込め!B6&amp;""</f>
        <v>　イ　基準不適合土壌のある範囲及び深さその他の土壌汚染の状況並びにその他の汚染除去等計画の作成のために必要な情報</v>
      </c>
      <c r="E8" s="62" t="str">
        <f>第3面_原位置封じ込め!$D7&amp;""</f>
        <v/>
      </c>
      <c r="F8" s="62" t="str">
        <f>第3面_原位置封じ込め!B8&amp;""</f>
        <v>　ロ　評価地点及び当該評価地点に設定した理由</v>
      </c>
      <c r="G8" s="62" t="str">
        <f>第3面_原位置封じ込め!$D9&amp;""</f>
        <v/>
      </c>
      <c r="H8" s="62" t="str">
        <f>第3面_原位置封じ込め!B10&amp;""</f>
        <v>　ハ　目標土壌溶出量及び目標地下水濃度並びに当該目標土壌溶出量及び当該目標地下水濃度に設定した理由</v>
      </c>
      <c r="I8" s="62" t="str">
        <f>第3面_原位置封じ込め!$D11&amp;""</f>
        <v/>
      </c>
      <c r="J8" s="62" t="str">
        <f>第3面_原位置封じ込め!B12&amp;""</f>
        <v>　ニ　鋼矢板その他の遮水の効力を有する構造物を設置する範囲及び深さ</v>
      </c>
      <c r="K8" s="62" t="str">
        <f>第3面_原位置封じ込め!$D13&amp;""</f>
        <v/>
      </c>
      <c r="L8" s="62" t="str">
        <f>第3面_原位置封じ込め!B14&amp;""</f>
        <v>　ホ　目標土壌溶出量を超える汚染状態にある土壌の下に不透水層があることを確認した結果</v>
      </c>
      <c r="M8" s="62" t="str">
        <f>第3面_原位置封じ込め!$D15&amp;""</f>
        <v/>
      </c>
      <c r="N8" s="62" t="str">
        <f>第3面_原位置封じ込め!B16&amp;""</f>
        <v>　ヘ　鋼矢板その他の遮水の効力を有する構造物の種類及び当該構造物を設置する方法</v>
      </c>
      <c r="O8" s="62" t="str">
        <f>第3面_原位置封じ込め!$D17&amp;""</f>
        <v/>
      </c>
      <c r="P8" s="62" t="str">
        <f>第3面_原位置封じ込め!B18&amp;""</f>
        <v>　ト　第二溶出量基準に適合しない汚染状態にある土地にあっては、当該土地を第二溶出量基準に適合する汚染状態にある土地とする方法及び当該方法により第二溶出量基準に適合することを確認した結果</v>
      </c>
      <c r="Q8" s="62" t="str">
        <f>第3面_原位置封じ込め!$D19&amp;""</f>
        <v/>
      </c>
      <c r="R8" s="62" t="str">
        <f>第3面_原位置封じ込め!B20&amp;""</f>
        <v>　チ　トの方法により、第二溶出量基準に適合する汚染状態にある土地としたことを確認する方法</v>
      </c>
      <c r="S8" s="62" t="str">
        <f>第3面_原位置封じ込め!$D21&amp;""</f>
        <v/>
      </c>
      <c r="T8" s="62" t="str">
        <f>第3面_原位置封じ込め!B22&amp;""</f>
        <v>　リ　構造物により囲まれた範囲の土地を覆う覆いの種類、範囲及び厚さ</v>
      </c>
      <c r="U8" s="62" t="str">
        <f>第3面_原位置封じ込め!$D23&amp;""</f>
        <v/>
      </c>
      <c r="V8" s="62" t="str">
        <f>第3面_原位置封じ込め!B24&amp;""</f>
        <v>　ヌ　覆いの損壊を防止するための措置</v>
      </c>
      <c r="W8" s="62" t="str">
        <f>第3面_原位置封じ込め!$D25&amp;""</f>
        <v/>
      </c>
      <c r="X8" s="62" t="str">
        <f>第3面_原位置封じ込め!B26&amp;""</f>
        <v>　ル　表面をコンクリート又はアスファルトとすることが適当でないと認められる用途に用いられている土地にあっては、必要に応じリの覆いの表面を覆う覆いの種類、範囲及び厚さ</v>
      </c>
      <c r="Y8" s="62" t="str">
        <f>第3面_原位置封じ込め!$D27&amp;""</f>
        <v/>
      </c>
      <c r="Z8" s="62" t="str">
        <f>第3面_原位置封じ込め!B28&amp;""</f>
        <v>　ヲ　地下水が目標地下水濃度を超えない汚染状態にあることを確認する地下水の水質の測定を行うための観測井を設置する地点及び当該地点に当該観測井を設置する理由</v>
      </c>
      <c r="AA8" s="62" t="str">
        <f>第3面_原位置封じ込め!$D29&amp;""</f>
        <v/>
      </c>
      <c r="AB8" s="62" t="str">
        <f>第3面_原位置封じ込め!B30&amp;""</f>
        <v>　ワ　ヲの観測井を設置する方法</v>
      </c>
      <c r="AC8" s="62" t="str">
        <f>第3面_原位置封じ込め!$D31&amp;""</f>
        <v/>
      </c>
      <c r="AD8" s="62" t="str">
        <f>第3面_原位置封じ込め!B32&amp;""</f>
        <v>　カ　ヲの地下水の水質の測定の対象となる特定有害物質の種類並びに当該測定の期間及び頻度</v>
      </c>
      <c r="AE8" s="62" t="str">
        <f>第3面_原位置封じ込め!$D33&amp;""</f>
        <v/>
      </c>
      <c r="AF8" s="62" t="str">
        <f>第3面_原位置封じ込め!B34&amp;""</f>
        <v>　ヨ　構造物により囲まれた範囲に雨水、地下水その他の水の浸入がないことを確認するための観測井を設置する地点</v>
      </c>
      <c r="AG8" s="62" t="str">
        <f>第3面_原位置封じ込め!$D35&amp;""</f>
        <v/>
      </c>
      <c r="AH8" s="62" t="str">
        <f>第3面_原位置封じ込め!B36&amp;""</f>
        <v>　タ　ヨの観測井を設置する方法</v>
      </c>
      <c r="AI8" s="62" t="str">
        <f>第3面_原位置封じ込め!$D37&amp;""</f>
        <v/>
      </c>
      <c r="AJ8" s="62" t="str">
        <f>第3面_原位置封じ込め!B38&amp;""</f>
        <v>　レ　ヨの確認を行う期間及び頻度</v>
      </c>
      <c r="AK8" s="62" t="str">
        <f>第3面_原位置封じ込め!$D39&amp;""</f>
        <v/>
      </c>
      <c r="AL8" s="62" t="str">
        <f>第3面_原位置封じ込め!B40&amp;""</f>
        <v/>
      </c>
      <c r="AM8" s="62" t="str">
        <f>第3面_原位置封じ込め!$D41&amp;""</f>
        <v/>
      </c>
      <c r="AN8" s="62" t="str">
        <f>第3面_原位置封じ込め!B42&amp;""</f>
        <v/>
      </c>
      <c r="AO8" s="62" t="str">
        <f>第3面_原位置封じ込め!$D43&amp;""</f>
        <v/>
      </c>
      <c r="AP8" s="62" t="str">
        <f>第3面_原位置封じ込め!B44&amp;""</f>
        <v/>
      </c>
      <c r="AQ8" s="62" t="str">
        <f>第3面_原位置封じ込め!$D45&amp;""</f>
        <v/>
      </c>
      <c r="AR8" s="62" t="str">
        <f>第3面_原位置封じ込め!B46&amp;""</f>
        <v/>
      </c>
      <c r="AS8" s="62" t="str">
        <f>第3面_原位置封じ込め!$D47&amp;""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F85033BD-65B8-4675-AA7D-677B5CA67BCD}"/>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第3面_原位置封じ込め</vt:lpstr>
      <vt:lpstr>マスタ_第三面の表示内容</vt:lpstr>
      <vt:lpstr>マスタ</vt:lpstr>
      <vt:lpstr>選択肢</vt:lpstr>
      <vt:lpstr>プロパティ</vt:lpstr>
      <vt:lpstr>u_t_yoshiki_09_3</vt:lpstr>
      <vt:lpstr>第3面_原位置封じ込め!Print_Area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